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7766"/>
  <workbookPr defaultThemeVersion="124226"/>
  <bookViews>
    <workbookView xWindow="480" yWindow="90" windowWidth="27960" windowHeight="12600" xr2:uid="{00000000-000D-0000-FFFF-FFFF00000000}"/>
  </bookViews>
  <sheets>
    <sheet name="גיליון1" sheetId="1" r:id="rId1"/>
    <sheet name="גיליון2" sheetId="2" r:id="rId2"/>
    <sheet name="גיליון3" sheetId="3" r:id="rId3"/>
  </sheets>
  <calcPr calcId="171026"/>
</workbook>
</file>

<file path=xl/calcChain.xml><?xml version="1.0" encoding="utf-8"?>
<calcChain xmlns="http://schemas.openxmlformats.org/spreadsheetml/2006/main">
  <c r="K22" i="1" l="1"/>
  <c r="K24" i="1"/>
  <c r="K14" i="1"/>
  <c r="K13" i="1"/>
  <c r="K15" i="1"/>
  <c r="K16" i="1"/>
  <c r="K17" i="1"/>
  <c r="K26" i="1"/>
</calcChain>
</file>

<file path=xl/sharedStrings.xml><?xml version="1.0" encoding="utf-8"?>
<sst xmlns="http://schemas.openxmlformats.org/spreadsheetml/2006/main" count="22" uniqueCount="19">
  <si>
    <t>למידע נוסף</t>
  </si>
  <si>
    <t>הפקדה מוכרת להטבות מס לפנסיה</t>
  </si>
  <si>
    <t>הפקדה מוכרת להטבות מס לקרן השתלמות</t>
  </si>
  <si>
    <t>תקרת הפקדה מוטבת לקרן השתלמות (לפטור מס רווחי הון)</t>
  </si>
  <si>
    <t>תקרות</t>
  </si>
  <si>
    <t>תקרת הכנסה מזכה לעצמאי</t>
  </si>
  <si>
    <t>תקרת הכנסה לקרן השתלמות</t>
  </si>
  <si>
    <t>תקרת הפקדה מוטבת לקרן השתלמות לעצמאי</t>
  </si>
  <si>
    <t>הפקדה שנתית נדרשת לפנסיה</t>
  </si>
  <si>
    <t>הפקדה חודשית נדרשת לפנסיה</t>
  </si>
  <si>
    <t>יש להקיש הכנסה שנתית</t>
  </si>
  <si>
    <t>שכר ממוצע במשק לשנת 2017</t>
  </si>
  <si>
    <t>הכנסה שנתית כשכיר</t>
  </si>
  <si>
    <t>הכנסה שנתית כעצמאי</t>
  </si>
  <si>
    <t>שכיר שהוא גם עצמאי</t>
  </si>
  <si>
    <t>הכנסה חודשית כשכיר</t>
  </si>
  <si>
    <t>אחוזי הפקדה לפנסיה</t>
  </si>
  <si>
    <t>הפקדה שנתית לפנסיה</t>
  </si>
  <si>
    <t>הפקדה נדרשת כעצמאי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</si>
</sst>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₪&quot;\ #,##0.00"/>
    <numFmt numFmtId="165" formatCode="&quot;₪&quot;\ #,##0.0"/>
    <numFmt numFmtId="166" formatCode="&quot;₪&quot;\ #,##0"/>
  </numFmts>
  <fonts count="5" x14ac:knownFonts="1"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20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1" fillId="0" borderId="1" xfId="1" applyBorder="1" applyAlignment="1" applyProtection="1"/>
    <xf numFmtId="166" fontId="0" fillId="0" borderId="1" xfId="0" applyNumberFormat="1" applyBorder="1"/>
    <xf numFmtId="0" fontId="0" fillId="0" borderId="2" xfId="0" applyBorder="1"/>
    <xf numFmtId="166" fontId="0" fillId="0" borderId="2" xfId="0" applyNumberFormat="1" applyBorder="1"/>
    <xf numFmtId="0" fontId="3" fillId="0" borderId="0" xfId="0" applyFont="1"/>
    <xf numFmtId="166" fontId="0" fillId="2" borderId="1" xfId="0" applyNumberFormat="1" applyFill="1" applyBorder="1"/>
    <xf numFmtId="0" fontId="0" fillId="0" borderId="0" xfId="0" applyBorder="1"/>
    <xf numFmtId="10" fontId="0" fillId="2" borderId="1" xfId="0" applyNumberFormat="1" applyFill="1" applyBorder="1"/>
    <xf numFmtId="164" fontId="0" fillId="0" borderId="0" xfId="0" applyNumberFormat="1" applyBorder="1"/>
    <xf numFmtId="164" fontId="4" fillId="0" borderId="1" xfId="0" applyNumberFormat="1" applyFont="1" applyBorder="1"/>
    <xf numFmtId="0" fontId="4" fillId="0" borderId="1" xfId="0" applyFont="1" applyFill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Normal" xfId="0" builtinId="0"/>
    <cellStyle name="היפר-קישור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 /><Relationship Id="rId1" Type="http://schemas.openxmlformats.org/officeDocument/2006/relationships/hyperlink" Target="http://www.pensuni.com/" TargetMode="Externa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57150</xdr:rowOff>
    </xdr:from>
    <xdr:to>
      <xdr:col>11</xdr:col>
      <xdr:colOff>28575</xdr:colOff>
      <xdr:row>6</xdr:row>
      <xdr:rowOff>133350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228574825" y="419100"/>
          <a:ext cx="4791075" cy="80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1" anchor="t"/>
        <a:lstStyle/>
        <a:p>
          <a:pPr algn="ctr" rtl="1"/>
          <a:r>
            <a:rPr lang="he-IL" sz="1600"/>
            <a:t>מחשבון הטבות מס לעצמאים</a:t>
          </a:r>
        </a:p>
        <a:p>
          <a:pPr algn="ctr" rtl="1"/>
          <a:endParaRPr lang="he-IL" sz="1600"/>
        </a:p>
        <a:p>
          <a:pPr algn="ctr" rtl="1"/>
          <a:r>
            <a:rPr lang="he-IL" sz="1600"/>
            <a:t>בקרן</a:t>
          </a:r>
          <a:r>
            <a:rPr lang="he-IL" sz="1600" baseline="0"/>
            <a:t> הפנסיה ובקרן ההשתלמות</a:t>
          </a:r>
          <a:endParaRPr lang="he-IL" sz="1600"/>
        </a:p>
      </xdr:txBody>
    </xdr:sp>
    <xdr:clientData/>
  </xdr:twoCellAnchor>
  <xdr:twoCellAnchor>
    <xdr:from>
      <xdr:col>4</xdr:col>
      <xdr:colOff>704851</xdr:colOff>
      <xdr:row>35</xdr:row>
      <xdr:rowOff>95249</xdr:rowOff>
    </xdr:from>
    <xdr:to>
      <xdr:col>14</xdr:col>
      <xdr:colOff>190501</xdr:colOff>
      <xdr:row>38</xdr:row>
      <xdr:rowOff>114299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226355499" y="5686424"/>
          <a:ext cx="9801225" cy="561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he-IL" sz="1100"/>
            <a:t>ט.ל.ח - המחשבון </a:t>
          </a:r>
          <a:r>
            <a:rPr lang="he-IL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לא מהווה תחליף לייעוץ או שיווק פנסיוני המותאם לצרכיו של כל אדם. והם מהווה מידע כללי בלבד.</a:t>
          </a:r>
          <a:endParaRPr lang="he-IL" sz="1100"/>
        </a:p>
      </xdr:txBody>
    </xdr:sp>
    <xdr:clientData/>
  </xdr:twoCellAnchor>
  <xdr:twoCellAnchor>
    <xdr:from>
      <xdr:col>8</xdr:col>
      <xdr:colOff>600076</xdr:colOff>
      <xdr:row>40</xdr:row>
      <xdr:rowOff>38100</xdr:rowOff>
    </xdr:from>
    <xdr:to>
      <xdr:col>9</xdr:col>
      <xdr:colOff>3063241</xdr:colOff>
      <xdr:row>47</xdr:row>
      <xdr:rowOff>7620</xdr:rowOff>
    </xdr:to>
    <xdr:sp macro="" textlink="">
      <xdr:nvSpPr>
        <xdr:cNvPr id="4" name="מלבן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230302659" y="6534150"/>
          <a:ext cx="3148965" cy="1236345"/>
        </a:xfrm>
        <a:prstGeom prst="rect">
          <a:avLst/>
        </a:prstGeom>
        <a:solidFill>
          <a:schemeClr val="bg1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1" anchor="ctr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9</xdr:col>
      <xdr:colOff>771525</xdr:colOff>
      <xdr:row>40</xdr:row>
      <xdr:rowOff>85725</xdr:rowOff>
    </xdr:from>
    <xdr:to>
      <xdr:col>9</xdr:col>
      <xdr:colOff>2312670</xdr:colOff>
      <xdr:row>45</xdr:row>
      <xdr:rowOff>32385</xdr:rowOff>
    </xdr:to>
    <xdr:pic>
      <xdr:nvPicPr>
        <xdr:cNvPr id="5" name="תמונה 4" descr="2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31053230" y="6581775"/>
          <a:ext cx="1541145" cy="851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ensuni.com/?p=1447" TargetMode="External" /><Relationship Id="rId2" Type="http://schemas.openxmlformats.org/officeDocument/2006/relationships/hyperlink" Target="http://www.pensuni.com/?p=1447" TargetMode="External" /><Relationship Id="rId1" Type="http://schemas.openxmlformats.org/officeDocument/2006/relationships/hyperlink" Target="http://www.pensuni.com/?p=2233" TargetMode="External" /><Relationship Id="rId6" Type="http://schemas.openxmlformats.org/officeDocument/2006/relationships/drawing" Target="../drawings/drawing1.xml" /><Relationship Id="rId5" Type="http://schemas.openxmlformats.org/officeDocument/2006/relationships/printerSettings" Target="../printerSettings/printerSettings1.bin" /><Relationship Id="rId4" Type="http://schemas.openxmlformats.org/officeDocument/2006/relationships/hyperlink" Target="http://www.pensuni.com/?p=2465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L32"/>
  <sheetViews>
    <sheetView rightToLeft="1" tabSelected="1" topLeftCell="G10" workbookViewId="0" xr3:uid="{AEA406A1-0E4B-5B11-9CD5-51D6E497D94C}">
      <selection activeCell="G21" sqref="G21"/>
    </sheetView>
  </sheetViews>
  <sheetFormatPr defaultRowHeight="13.5" x14ac:dyDescent="0.15"/>
  <cols>
    <col min="5" max="5" width="9.875" bestFit="1" customWidth="1"/>
    <col min="10" max="10" width="44" bestFit="1" customWidth="1"/>
    <col min="11" max="11" width="18.5" bestFit="1" customWidth="1"/>
  </cols>
  <sheetData>
    <row r="1" spans="8:12" x14ac:dyDescent="0.15">
      <c r="H1" s="10"/>
    </row>
    <row r="10" spans="8:12" x14ac:dyDescent="0.15">
      <c r="J10" s="4" t="s">
        <v>11</v>
      </c>
      <c r="K10" s="7">
        <v>9673</v>
      </c>
    </row>
    <row r="11" spans="8:12" x14ac:dyDescent="0.15">
      <c r="J11" s="4" t="s">
        <v>13</v>
      </c>
      <c r="K11" s="11" t="s">
        <v>10</v>
      </c>
    </row>
    <row r="13" spans="8:12" x14ac:dyDescent="0.15">
      <c r="J13" s="4" t="s">
        <v>9</v>
      </c>
      <c r="K13" s="5">
        <f>K14/12</f>
        <v>822.20499999999993</v>
      </c>
    </row>
    <row r="14" spans="8:12" x14ac:dyDescent="0.15">
      <c r="J14" s="4" t="s">
        <v>8</v>
      </c>
      <c r="K14" s="5">
        <f>IF(K11&lt;(0.5*12*K10),K11*0.0445,IF(K11&gt;K10*12,(0.5*12*K10)*0.0445+(0.5*12*K10)*0.1255,(0.5*12*K10)*0.0445+(K11-0.5*12*K10)*0.1255))</f>
        <v>9866.4599999999991</v>
      </c>
      <c r="L14" s="6" t="s">
        <v>0</v>
      </c>
    </row>
    <row r="15" spans="8:12" x14ac:dyDescent="0.15">
      <c r="J15" s="4" t="s">
        <v>1</v>
      </c>
      <c r="K15" s="5">
        <f>IF(K11&lt;K30,K11*0.16,K30*0.165)</f>
        <v>34056</v>
      </c>
      <c r="L15" s="6" t="s">
        <v>0</v>
      </c>
    </row>
    <row r="16" spans="8:12" x14ac:dyDescent="0.15">
      <c r="J16" s="4" t="s">
        <v>2</v>
      </c>
      <c r="K16" s="5">
        <f>IF(K11&lt;K31,K11*0.045,K31*0.045)</f>
        <v>11700</v>
      </c>
      <c r="L16" s="6" t="s">
        <v>0</v>
      </c>
    </row>
    <row r="17" spans="5:12" x14ac:dyDescent="0.15">
      <c r="J17" s="4" t="s">
        <v>3</v>
      </c>
      <c r="K17" s="5">
        <f>K32</f>
        <v>18240</v>
      </c>
      <c r="L17" s="6" t="s">
        <v>0</v>
      </c>
    </row>
    <row r="18" spans="5:12" ht="14.25" thickBot="1" x14ac:dyDescent="0.2"/>
    <row r="19" spans="5:12" ht="26.25" thickBot="1" x14ac:dyDescent="0.35">
      <c r="J19" s="17" t="s">
        <v>14</v>
      </c>
      <c r="K19" s="18"/>
    </row>
    <row r="21" spans="5:12" x14ac:dyDescent="0.15">
      <c r="J21" s="4" t="s">
        <v>15</v>
      </c>
      <c r="K21" s="11">
        <v>0</v>
      </c>
    </row>
    <row r="22" spans="5:12" x14ac:dyDescent="0.15">
      <c r="E22" s="3"/>
      <c r="J22" s="4" t="s">
        <v>12</v>
      </c>
      <c r="K22" s="5">
        <f>K21*12</f>
        <v>0</v>
      </c>
    </row>
    <row r="23" spans="5:12" x14ac:dyDescent="0.15">
      <c r="E23" s="2"/>
      <c r="J23" s="4" t="s">
        <v>16</v>
      </c>
      <c r="K23" s="13">
        <v>0.185</v>
      </c>
    </row>
    <row r="24" spans="5:12" x14ac:dyDescent="0.15">
      <c r="E24" s="2"/>
      <c r="J24" s="4" t="s">
        <v>17</v>
      </c>
      <c r="K24" s="5">
        <f>K23*K22</f>
        <v>0</v>
      </c>
    </row>
    <row r="25" spans="5:12" x14ac:dyDescent="0.15">
      <c r="E25" s="2"/>
      <c r="J25" s="12"/>
      <c r="K25" s="14"/>
    </row>
    <row r="26" spans="5:12" x14ac:dyDescent="0.15">
      <c r="E26" s="2"/>
      <c r="J26" s="16" t="s">
        <v>18</v>
      </c>
      <c r="K26" s="15">
        <f>IF(K14-K24&gt;=0,K14-K24,0)</f>
        <v>9866.4599999999991</v>
      </c>
    </row>
    <row r="27" spans="5:12" x14ac:dyDescent="0.15">
      <c r="E27" s="2"/>
    </row>
    <row r="28" spans="5:12" ht="14.25" thickBot="1" x14ac:dyDescent="0.2"/>
    <row r="29" spans="5:12" ht="26.25" thickBot="1" x14ac:dyDescent="0.35">
      <c r="J29" s="17" t="s">
        <v>4</v>
      </c>
      <c r="K29" s="18"/>
    </row>
    <row r="30" spans="5:12" x14ac:dyDescent="0.15">
      <c r="J30" s="8" t="s">
        <v>5</v>
      </c>
      <c r="K30" s="9">
        <v>206400</v>
      </c>
    </row>
    <row r="31" spans="5:12" x14ac:dyDescent="0.15">
      <c r="E31" s="1"/>
      <c r="J31" s="4" t="s">
        <v>6</v>
      </c>
      <c r="K31" s="7">
        <v>260000</v>
      </c>
    </row>
    <row r="32" spans="5:12" x14ac:dyDescent="0.15">
      <c r="E32" s="1"/>
      <c r="J32" s="4" t="s">
        <v>7</v>
      </c>
      <c r="K32" s="7">
        <v>18240</v>
      </c>
    </row>
  </sheetData>
  <mergeCells count="2">
    <mergeCell ref="J29:K29"/>
    <mergeCell ref="J19:K19"/>
  </mergeCells>
  <hyperlinks>
    <hyperlink ref="L14" r:id="rId1" xr:uid="{00000000-0004-0000-0000-000000000000}"/>
    <hyperlink ref="L15" r:id="rId2" xr:uid="{00000000-0004-0000-0000-000001000000}"/>
    <hyperlink ref="L16" r:id="rId3" xr:uid="{00000000-0004-0000-0000-000002000000}"/>
    <hyperlink ref="L17" r:id="rId4" xr:uid="{00000000-0004-0000-0000-000003000000}"/>
  </hyperlinks>
  <pageMargins left="0.7" right="0.7" top="0.75" bottom="0.75" header="0.3" footer="0.3"/>
  <pageSetup paperSize="9"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 xr3:uid="{958C4451-9541-5A59-BF78-D2F731DF1C81}"/>
  </sheetViews>
  <sheetFormatPr defaultRowHeight="13.5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 xr3:uid="{842E5F09-E766-5B8D-85AF-A39847EA96FD}"/>
  </sheetViews>
  <sheetFormatPr defaultRowHeight="13.5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גיליון1</vt:lpstr>
      <vt:lpstr>גיליון2</vt:lpstr>
      <vt:lpstr>גיליון3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2016-12-17T06:54:08Z</dcterms:created>
  <dcterms:modified xsi:type="dcterms:W3CDTF">2017-01-11T20:07:53Z</dcterms:modified>
</cp:coreProperties>
</file>